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ah01j015\上下水道課\水道料金改定資料\広報\ホームページ掲載用\"/>
    </mc:Choice>
  </mc:AlternateContent>
  <bookViews>
    <workbookView xWindow="0" yWindow="0" windowWidth="20490" windowHeight="678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G20" i="1"/>
  <c r="G21" i="1"/>
  <c r="G22" i="1"/>
  <c r="G23" i="1"/>
  <c r="G24" i="1"/>
  <c r="G18" i="1"/>
  <c r="G25" i="1" s="1"/>
  <c r="C9" i="1" s="1"/>
  <c r="E19" i="1"/>
  <c r="E20" i="1"/>
  <c r="E21" i="1"/>
  <c r="E22" i="1"/>
  <c r="E23" i="1"/>
  <c r="E24" i="1"/>
  <c r="E18" i="1"/>
  <c r="E25" i="1" s="1"/>
  <c r="B9" i="1" s="1"/>
  <c r="C32" i="1"/>
  <c r="G32" i="1" s="1"/>
  <c r="C30" i="1"/>
  <c r="G30" i="1" s="1"/>
  <c r="C31" i="1"/>
  <c r="G31" i="1" s="1"/>
  <c r="C29" i="1"/>
  <c r="G29" i="1" s="1"/>
  <c r="G33" i="1" l="1"/>
  <c r="C10" i="1" s="1"/>
  <c r="E31" i="1"/>
  <c r="E32" i="1"/>
  <c r="E29" i="1"/>
  <c r="E30" i="1"/>
  <c r="E33" i="1" l="1"/>
  <c r="B10" i="1" s="1"/>
  <c r="D9" i="1"/>
  <c r="C11" i="1"/>
  <c r="C12" i="1" l="1"/>
  <c r="C13" i="1" s="1"/>
  <c r="B11" i="1"/>
  <c r="D10" i="1"/>
  <c r="B12" i="1" l="1"/>
  <c r="D12" i="1" s="1"/>
  <c r="D11" i="1"/>
  <c r="B13" i="1" l="1"/>
  <c r="D13" i="1" s="1"/>
</calcChain>
</file>

<file path=xl/sharedStrings.xml><?xml version="1.0" encoding="utf-8"?>
<sst xmlns="http://schemas.openxmlformats.org/spreadsheetml/2006/main" count="39" uniqueCount="28">
  <si>
    <t>口径</t>
    <rPh sb="0" eb="2">
      <t>コウケイ</t>
    </rPh>
    <phoneticPr fontId="1"/>
  </si>
  <si>
    <t>水量</t>
    <rPh sb="0" eb="2">
      <t>スイリョウ</t>
    </rPh>
    <phoneticPr fontId="1"/>
  </si>
  <si>
    <t>㎥</t>
    <phoneticPr fontId="1"/>
  </si>
  <si>
    <t>基本料金</t>
    <rPh sb="0" eb="2">
      <t>キホン</t>
    </rPh>
    <rPh sb="2" eb="4">
      <t>リョウキン</t>
    </rPh>
    <phoneticPr fontId="1"/>
  </si>
  <si>
    <t>水量料金</t>
    <rPh sb="0" eb="4">
      <t>スイリョウリョウキン</t>
    </rPh>
    <phoneticPr fontId="1"/>
  </si>
  <si>
    <t>水量区分</t>
    <rPh sb="0" eb="4">
      <t>スイリョウクブン</t>
    </rPh>
    <phoneticPr fontId="1"/>
  </si>
  <si>
    <t>21㎥から40㎥まで</t>
    <phoneticPr fontId="1"/>
  </si>
  <si>
    <t>1㎥から20㎥まで</t>
    <phoneticPr fontId="1"/>
  </si>
  <si>
    <t>41㎥から60㎥まで</t>
    <phoneticPr fontId="1"/>
  </si>
  <si>
    <t>61㎥以上</t>
    <rPh sb="3" eb="5">
      <t>イジョウ</t>
    </rPh>
    <phoneticPr fontId="1"/>
  </si>
  <si>
    <t>現行料金</t>
    <rPh sb="0" eb="2">
      <t>ゲンコウ</t>
    </rPh>
    <rPh sb="2" eb="4">
      <t>リョウキン</t>
    </rPh>
    <phoneticPr fontId="1"/>
  </si>
  <si>
    <t>新料金</t>
    <rPh sb="0" eb="3">
      <t>シンリョウキン</t>
    </rPh>
    <phoneticPr fontId="1"/>
  </si>
  <si>
    <t>mm</t>
    <phoneticPr fontId="1"/>
  </si>
  <si>
    <t>現行料金</t>
    <rPh sb="0" eb="4">
      <t>ゲンコウリョウキン</t>
    </rPh>
    <phoneticPr fontId="1"/>
  </si>
  <si>
    <t>新料金</t>
    <rPh sb="0" eb="1">
      <t>シン</t>
    </rPh>
    <rPh sb="1" eb="3">
      <t>リョウキン</t>
    </rPh>
    <phoneticPr fontId="1"/>
  </si>
  <si>
    <t>単価</t>
    <rPh sb="0" eb="2">
      <t>タンカ</t>
    </rPh>
    <phoneticPr fontId="1"/>
  </si>
  <si>
    <t>料金</t>
    <rPh sb="0" eb="2">
      <t>リョウキン</t>
    </rPh>
    <phoneticPr fontId="1"/>
  </si>
  <si>
    <t>対象水量</t>
    <rPh sb="0" eb="2">
      <t>タイショウ</t>
    </rPh>
    <rPh sb="2" eb="4">
      <t>スイリョウ</t>
    </rPh>
    <phoneticPr fontId="1"/>
  </si>
  <si>
    <t>基本料金</t>
    <rPh sb="0" eb="4">
      <t>キホンリョウキン</t>
    </rPh>
    <phoneticPr fontId="1"/>
  </si>
  <si>
    <t>消費税相当額</t>
    <rPh sb="0" eb="6">
      <t>ショウヒゼイソウトウガク</t>
    </rPh>
    <phoneticPr fontId="1"/>
  </si>
  <si>
    <t>差額</t>
    <rPh sb="0" eb="2">
      <t>サガク</t>
    </rPh>
    <phoneticPr fontId="1"/>
  </si>
  <si>
    <t>水道料金（税抜き）</t>
    <rPh sb="0" eb="4">
      <t>スイドウリョウキン</t>
    </rPh>
    <rPh sb="5" eb="7">
      <t>ゼイヌ</t>
    </rPh>
    <phoneticPr fontId="1"/>
  </si>
  <si>
    <t>水道料金（税込み）</t>
    <rPh sb="0" eb="4">
      <t>スイドウリョウキン</t>
    </rPh>
    <rPh sb="5" eb="7">
      <t>ゼイコ</t>
    </rPh>
    <phoneticPr fontId="1"/>
  </si>
  <si>
    <t>〇基本料金計算表</t>
    <rPh sb="1" eb="5">
      <t>キホンリョウキン</t>
    </rPh>
    <rPh sb="5" eb="8">
      <t>ケイサンヒョウ</t>
    </rPh>
    <phoneticPr fontId="1"/>
  </si>
  <si>
    <t>〇水量料金計算表</t>
    <rPh sb="1" eb="3">
      <t>スイリョウ</t>
    </rPh>
    <rPh sb="3" eb="5">
      <t>リョウキン</t>
    </rPh>
    <rPh sb="5" eb="8">
      <t>ケイサンヒョウ</t>
    </rPh>
    <phoneticPr fontId="1"/>
  </si>
  <si>
    <t>≪水道料金計算表≫</t>
    <rPh sb="1" eb="8">
      <t>スイドウリョウキンケイサンヒョウ</t>
    </rPh>
    <phoneticPr fontId="1"/>
  </si>
  <si>
    <r>
      <t>※現在お使いの使用料で比較する場合は、</t>
    </r>
    <r>
      <rPr>
        <b/>
        <sz val="11"/>
        <color rgb="FF0070C0"/>
        <rFont val="Yu Gothic"/>
        <family val="3"/>
        <charset val="128"/>
      </rPr>
      <t>口径</t>
    </r>
    <r>
      <rPr>
        <sz val="11"/>
        <color theme="1"/>
        <rFont val="Yu Gothic"/>
        <family val="2"/>
        <charset val="128"/>
      </rPr>
      <t>には右の「</t>
    </r>
    <r>
      <rPr>
        <b/>
        <sz val="11"/>
        <color theme="1"/>
        <rFont val="Yu Gothic"/>
        <family val="3"/>
        <charset val="128"/>
      </rPr>
      <t>上下水道使用量のお知らせ」</t>
    </r>
    <r>
      <rPr>
        <sz val="11"/>
        <color theme="1"/>
        <rFont val="Yu Gothic"/>
        <family val="3"/>
        <charset val="128"/>
      </rPr>
      <t>の「口径」欄に記載の</t>
    </r>
    <r>
      <rPr>
        <b/>
        <u/>
        <sz val="11"/>
        <color theme="1"/>
        <rFont val="Yu Gothic"/>
        <family val="3"/>
        <charset val="128"/>
      </rPr>
      <t>口径</t>
    </r>
    <r>
      <rPr>
        <sz val="11"/>
        <color theme="1"/>
        <rFont val="Yu Gothic"/>
        <family val="3"/>
        <charset val="128"/>
      </rPr>
      <t>、</t>
    </r>
    <r>
      <rPr>
        <b/>
        <sz val="11"/>
        <color rgb="FF0070C0"/>
        <rFont val="Yu Gothic"/>
        <family val="3"/>
        <charset val="128"/>
      </rPr>
      <t>水量</t>
    </r>
    <r>
      <rPr>
        <sz val="11"/>
        <color theme="1"/>
        <rFont val="Yu Gothic"/>
        <family val="3"/>
        <charset val="128"/>
      </rPr>
      <t>には「区分　水道」の「今回使用量」欄に記載の</t>
    </r>
    <r>
      <rPr>
        <b/>
        <u/>
        <sz val="11"/>
        <color theme="1"/>
        <rFont val="Yu Gothic"/>
        <family val="3"/>
        <charset val="128"/>
      </rPr>
      <t>使用量</t>
    </r>
    <r>
      <rPr>
        <sz val="11"/>
        <color theme="1"/>
        <rFont val="Yu Gothic"/>
        <family val="3"/>
        <charset val="128"/>
      </rPr>
      <t>を入力してください。</t>
    </r>
    <rPh sb="1" eb="3">
      <t>ゲンザイ</t>
    </rPh>
    <rPh sb="4" eb="5">
      <t>ツカ</t>
    </rPh>
    <rPh sb="7" eb="10">
      <t>シヨウリョウ</t>
    </rPh>
    <rPh sb="11" eb="13">
      <t>ヒカク</t>
    </rPh>
    <rPh sb="15" eb="17">
      <t>バアイ</t>
    </rPh>
    <rPh sb="19" eb="21">
      <t>コウケイ</t>
    </rPh>
    <rPh sb="23" eb="24">
      <t>ミギ</t>
    </rPh>
    <rPh sb="26" eb="28">
      <t>ジョウゲ</t>
    </rPh>
    <rPh sb="28" eb="30">
      <t>スイドウ</t>
    </rPh>
    <rPh sb="30" eb="33">
      <t>シヨウリョウ</t>
    </rPh>
    <rPh sb="35" eb="36">
      <t>シ</t>
    </rPh>
    <rPh sb="41" eb="43">
      <t>コウケイ</t>
    </rPh>
    <rPh sb="44" eb="45">
      <t>ラン</t>
    </rPh>
    <rPh sb="46" eb="48">
      <t>キサイ</t>
    </rPh>
    <rPh sb="49" eb="51">
      <t>コウケイ</t>
    </rPh>
    <rPh sb="52" eb="54">
      <t>スイリョウ</t>
    </rPh>
    <rPh sb="57" eb="59">
      <t>クブン</t>
    </rPh>
    <rPh sb="60" eb="62">
      <t>スイドウ</t>
    </rPh>
    <rPh sb="65" eb="67">
      <t>コンカイ</t>
    </rPh>
    <rPh sb="67" eb="70">
      <t>シヨウリョウ</t>
    </rPh>
    <rPh sb="71" eb="72">
      <t>ラン</t>
    </rPh>
    <rPh sb="73" eb="75">
      <t>キサイ</t>
    </rPh>
    <rPh sb="76" eb="79">
      <t>シヨウリョウ</t>
    </rPh>
    <rPh sb="80" eb="82">
      <t>ニュウリョク</t>
    </rPh>
    <phoneticPr fontId="1"/>
  </si>
  <si>
    <t>小計</t>
    <rPh sb="0" eb="2">
      <t>ショウケイ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</si>
</sst>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&quot;㎥&quot;"/>
    <numFmt numFmtId="177" formatCode="#,##0&quot;円&quot;"/>
    <numFmt numFmtId="178" formatCode="0&quot;mm&quot;"/>
  </numFmts>
  <fonts count="10">
    <font>
      <sz val="11"/>
      <color theme="1"/>
      <name val="Yu Gothic"/>
      <family val="2"/>
      <charset val="128"/>
    </font>
    <font>
      <sz val="6"/>
      <name val="Yu Gothic"/>
      <family val="2"/>
      <charset val="128"/>
    </font>
    <font>
      <sz val="10"/>
      <color theme="1"/>
      <name val="Yu Gothic"/>
      <family val="2"/>
      <charset val="128"/>
    </font>
    <font>
      <sz val="10"/>
      <color theme="1"/>
      <name val="Yu Gothic"/>
      <family val="3"/>
      <charset val="128"/>
    </font>
    <font>
      <sz val="12"/>
      <color theme="1"/>
      <name val="Yu Gothic"/>
      <family val="2"/>
      <charset val="128"/>
    </font>
    <font>
      <sz val="18"/>
      <color theme="1"/>
      <name val="Yu Gothic"/>
      <family val="2"/>
      <charset val="128"/>
    </font>
    <font>
      <b/>
      <sz val="11"/>
      <color rgb="FF0070C0"/>
      <name val="Yu Gothic"/>
      <family val="3"/>
      <charset val="128"/>
    </font>
    <font>
      <b/>
      <sz val="11"/>
      <color theme="1"/>
      <name val="Yu Gothic"/>
      <family val="3"/>
      <charset val="128"/>
    </font>
    <font>
      <sz val="11"/>
      <color theme="1"/>
      <name val="Yu Gothic"/>
      <family val="3"/>
      <charset val="128"/>
    </font>
    <font>
      <b/>
      <u/>
      <sz val="11"/>
      <color theme="1"/>
      <name val="Yu Gothic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177" fontId="3" fillId="0" borderId="1" xfId="0" applyNumberFormat="1" applyFont="1" applyBorder="1">
      <alignment vertical="center"/>
    </xf>
    <xf numFmtId="176" fontId="3" fillId="0" borderId="1" xfId="0" applyNumberFormat="1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Font="1">
      <alignment vertical="center"/>
    </xf>
    <xf numFmtId="0" fontId="5" fillId="0" borderId="0" xfId="0" applyFont="1">
      <alignment vertical="center"/>
    </xf>
    <xf numFmtId="0" fontId="2" fillId="0" borderId="0" xfId="0" applyFont="1" applyBorder="1" applyAlignment="1">
      <alignment horizontal="center" vertical="center"/>
    </xf>
    <xf numFmtId="177" fontId="2" fillId="0" borderId="1" xfId="0" applyNumberFormat="1" applyFont="1" applyBorder="1">
      <alignment vertical="center"/>
    </xf>
    <xf numFmtId="0" fontId="6" fillId="0" borderId="0" xfId="0" applyFont="1" applyAlignment="1">
      <alignment horizontal="center" vertical="center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8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77" fontId="3" fillId="0" borderId="7" xfId="0" applyNumberFormat="1" applyFont="1" applyBorder="1">
      <alignment vertical="center"/>
    </xf>
    <xf numFmtId="0" fontId="2" fillId="0" borderId="7" xfId="0" applyFont="1" applyBorder="1">
      <alignment vertical="center"/>
    </xf>
    <xf numFmtId="177" fontId="2" fillId="0" borderId="4" xfId="0" applyNumberFormat="1" applyFont="1" applyBorder="1">
      <alignment vertical="center"/>
    </xf>
    <xf numFmtId="0" fontId="2" fillId="0" borderId="10" xfId="0" applyFont="1" applyBorder="1" applyAlignment="1">
      <alignment horizontal="center" vertical="center"/>
    </xf>
    <xf numFmtId="177" fontId="2" fillId="0" borderId="11" xfId="0" applyNumberFormat="1" applyFont="1" applyBorder="1">
      <alignment vertical="center"/>
    </xf>
    <xf numFmtId="177" fontId="2" fillId="0" borderId="12" xfId="0" applyNumberFormat="1" applyFont="1" applyBorder="1">
      <alignment vertical="center"/>
    </xf>
    <xf numFmtId="0" fontId="0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8" fillId="0" borderId="0" xfId="0" applyFont="1" applyBorder="1" applyAlignment="1">
      <alignment vertical="center" wrapText="1"/>
    </xf>
    <xf numFmtId="178" fontId="3" fillId="0" borderId="1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8" fontId="3" fillId="0" borderId="8" xfId="0" applyNumberFormat="1" applyFont="1" applyBorder="1" applyAlignment="1">
      <alignment horizontal="center" vertical="center"/>
    </xf>
    <xf numFmtId="178" fontId="3" fillId="0" borderId="9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139EAD"/>
      <color rgb="FFBB054A"/>
      <color rgb="FFB40C9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19050</xdr:colOff>
      <xdr:row>0</xdr:row>
      <xdr:rowOff>1</xdr:rowOff>
    </xdr:from>
    <xdr:to>
      <xdr:col>12</xdr:col>
      <xdr:colOff>257175</xdr:colOff>
      <xdr:row>34</xdr:row>
      <xdr:rowOff>207425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72475" y="1"/>
          <a:ext cx="2981325" cy="7598824"/>
        </a:xfrm>
        <a:prstGeom prst="rect">
          <a:avLst/>
        </a:prstGeom>
      </xdr:spPr>
    </xdr:pic>
    <xdr:clientData/>
  </xdr:twoCellAnchor>
  <xdr:twoCellAnchor>
    <xdr:from>
      <xdr:col>10</xdr:col>
      <xdr:colOff>590551</xdr:colOff>
      <xdr:row>2</xdr:row>
      <xdr:rowOff>180975</xdr:rowOff>
    </xdr:from>
    <xdr:to>
      <xdr:col>12</xdr:col>
      <xdr:colOff>114301</xdr:colOff>
      <xdr:row>3</xdr:row>
      <xdr:rowOff>161925</xdr:rowOff>
    </xdr:to>
    <xdr:sp macro="" textlink="">
      <xdr:nvSpPr>
        <xdr:cNvPr id="3" name="楕円 2"/>
        <xdr:cNvSpPr/>
      </xdr:nvSpPr>
      <xdr:spPr>
        <a:xfrm>
          <a:off x="10315576" y="771525"/>
          <a:ext cx="895350" cy="228600"/>
        </a:xfrm>
        <a:prstGeom prst="ellipse">
          <a:avLst/>
        </a:prstGeom>
        <a:noFill/>
        <a:ln w="158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409575</xdr:colOff>
      <xdr:row>11</xdr:row>
      <xdr:rowOff>0</xdr:rowOff>
    </xdr:from>
    <xdr:to>
      <xdr:col>10</xdr:col>
      <xdr:colOff>533401</xdr:colOff>
      <xdr:row>11</xdr:row>
      <xdr:rowOff>200025</xdr:rowOff>
    </xdr:to>
    <xdr:sp macro="" textlink="">
      <xdr:nvSpPr>
        <xdr:cNvPr id="8" name="楕円 7"/>
        <xdr:cNvSpPr/>
      </xdr:nvSpPr>
      <xdr:spPr>
        <a:xfrm>
          <a:off x="9448800" y="2552700"/>
          <a:ext cx="809626" cy="200025"/>
        </a:xfrm>
        <a:prstGeom prst="ellipse">
          <a:avLst/>
        </a:prstGeom>
        <a:noFill/>
        <a:ln w="158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361950</xdr:colOff>
      <xdr:row>2</xdr:row>
      <xdr:rowOff>133350</xdr:rowOff>
    </xdr:from>
    <xdr:to>
      <xdr:col>10</xdr:col>
      <xdr:colOff>523875</xdr:colOff>
      <xdr:row>3</xdr:row>
      <xdr:rowOff>28575</xdr:rowOff>
    </xdr:to>
    <xdr:cxnSp macro="">
      <xdr:nvCxnSpPr>
        <xdr:cNvPr id="5" name="カギ線コネクタ 4"/>
        <xdr:cNvCxnSpPr/>
      </xdr:nvCxnSpPr>
      <xdr:spPr>
        <a:xfrm>
          <a:off x="2552700" y="723900"/>
          <a:ext cx="7696200" cy="142875"/>
        </a:xfrm>
        <a:prstGeom prst="bentConnector3">
          <a:avLst>
            <a:gd name="adj1" fmla="val 75495"/>
          </a:avLst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361950</xdr:colOff>
      <xdr:row>3</xdr:row>
      <xdr:rowOff>123825</xdr:rowOff>
    </xdr:from>
    <xdr:to>
      <xdr:col>9</xdr:col>
      <xdr:colOff>266700</xdr:colOff>
      <xdr:row>11</xdr:row>
      <xdr:rowOff>104775</xdr:rowOff>
    </xdr:to>
    <xdr:cxnSp macro="">
      <xdr:nvCxnSpPr>
        <xdr:cNvPr id="10" name="カギ線コネクタ 9"/>
        <xdr:cNvCxnSpPr/>
      </xdr:nvCxnSpPr>
      <xdr:spPr>
        <a:xfrm>
          <a:off x="2552700" y="962025"/>
          <a:ext cx="6753225" cy="1695450"/>
        </a:xfrm>
        <a:prstGeom prst="bentConnector3">
          <a:avLst>
            <a:gd name="adj1" fmla="val 50000"/>
          </a:avLst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3"/>
  <sheetViews>
    <sheetView showGridLines="0" tabSelected="1" workbookViewId="0">
      <selection activeCell="E12" sqref="E12"/>
    </sheetView>
  </sheetViews>
  <sheetFormatPr defaultRowHeight="16.5"/>
  <cols>
    <col min="1" max="7" width="14.375" style="1" customWidth="1"/>
    <col min="8" max="16384" width="9" style="1"/>
  </cols>
  <sheetData>
    <row r="1" spans="1:7" ht="30">
      <c r="A1" s="8" t="s">
        <v>25</v>
      </c>
    </row>
    <row r="3" spans="1:7" ht="19.5">
      <c r="A3" s="11" t="s">
        <v>0</v>
      </c>
      <c r="B3" s="12">
        <v>20</v>
      </c>
      <c r="C3" s="7" t="s">
        <v>12</v>
      </c>
    </row>
    <row r="4" spans="1:7" ht="19.5">
      <c r="A4" s="11" t="s">
        <v>1</v>
      </c>
      <c r="B4" s="12">
        <v>34</v>
      </c>
      <c r="C4" s="13" t="s">
        <v>2</v>
      </c>
    </row>
    <row r="5" spans="1:7">
      <c r="A5" s="22" t="s">
        <v>26</v>
      </c>
      <c r="B5" s="23"/>
      <c r="C5" s="23"/>
      <c r="D5" s="23"/>
      <c r="E5" s="23"/>
      <c r="F5" s="23"/>
      <c r="G5" s="23"/>
    </row>
    <row r="6" spans="1:7">
      <c r="A6" s="24"/>
      <c r="B6" s="24"/>
      <c r="C6" s="24"/>
      <c r="D6" s="24"/>
      <c r="E6" s="24"/>
      <c r="F6" s="24"/>
      <c r="G6" s="24"/>
    </row>
    <row r="7" spans="1:7" s="6" customFormat="1">
      <c r="A7" s="9"/>
      <c r="B7" s="9"/>
      <c r="C7" s="9"/>
      <c r="D7" s="9"/>
      <c r="E7" s="9"/>
      <c r="F7" s="9"/>
      <c r="G7" s="9"/>
    </row>
    <row r="8" spans="1:7" s="6" customFormat="1">
      <c r="A8" s="5"/>
      <c r="B8" s="5" t="s">
        <v>10</v>
      </c>
      <c r="C8" s="5" t="s">
        <v>11</v>
      </c>
      <c r="D8" s="5" t="s">
        <v>20</v>
      </c>
      <c r="E8" s="1"/>
      <c r="F8" s="1"/>
      <c r="G8" s="1"/>
    </row>
    <row r="9" spans="1:7">
      <c r="A9" s="5" t="s">
        <v>18</v>
      </c>
      <c r="B9" s="10">
        <f>E25</f>
        <v>1900</v>
      </c>
      <c r="C9" s="10">
        <f>G25</f>
        <v>2440</v>
      </c>
      <c r="D9" s="10">
        <f>C9-B9</f>
        <v>540</v>
      </c>
    </row>
    <row r="10" spans="1:7">
      <c r="A10" s="5" t="s">
        <v>4</v>
      </c>
      <c r="B10" s="10">
        <f>E33</f>
        <v>2764</v>
      </c>
      <c r="C10" s="10">
        <f>G33</f>
        <v>3538</v>
      </c>
      <c r="D10" s="10">
        <f>C10-B10</f>
        <v>774</v>
      </c>
    </row>
    <row r="11" spans="1:7">
      <c r="A11" s="5" t="s">
        <v>21</v>
      </c>
      <c r="B11" s="10">
        <f>SUM(B9:B10)</f>
        <v>4664</v>
      </c>
      <c r="C11" s="10">
        <f>SUM(C9:C10)</f>
        <v>5978</v>
      </c>
      <c r="D11" s="10">
        <f>C11-B11</f>
        <v>1314</v>
      </c>
    </row>
    <row r="12" spans="1:7" ht="17.25" thickBot="1">
      <c r="A12" s="15" t="s">
        <v>19</v>
      </c>
      <c r="B12" s="18">
        <f>INT(B11*0.1)</f>
        <v>466</v>
      </c>
      <c r="C12" s="18">
        <f>INT(C11*0.1)</f>
        <v>597</v>
      </c>
      <c r="D12" s="18">
        <f>C12-B12</f>
        <v>131</v>
      </c>
    </row>
    <row r="13" spans="1:7" ht="17.25" thickBot="1">
      <c r="A13" s="19" t="s">
        <v>22</v>
      </c>
      <c r="B13" s="20">
        <f>SUM(B11:B12)</f>
        <v>5130</v>
      </c>
      <c r="C13" s="20">
        <f>SUM(C11:C12)</f>
        <v>6575</v>
      </c>
      <c r="D13" s="21">
        <f>C13-B13</f>
        <v>1445</v>
      </c>
    </row>
    <row r="15" spans="1:7">
      <c r="A15" s="1" t="s">
        <v>23</v>
      </c>
    </row>
    <row r="16" spans="1:7">
      <c r="A16" s="26" t="s">
        <v>3</v>
      </c>
      <c r="B16" s="31" t="s">
        <v>0</v>
      </c>
      <c r="C16" s="31"/>
      <c r="D16" s="29" t="s">
        <v>13</v>
      </c>
      <c r="E16" s="30"/>
      <c r="F16" s="29" t="s">
        <v>14</v>
      </c>
      <c r="G16" s="30"/>
    </row>
    <row r="17" spans="1:7" s="6" customFormat="1">
      <c r="A17" s="27"/>
      <c r="B17" s="31"/>
      <c r="C17" s="31"/>
      <c r="D17" s="5" t="s">
        <v>15</v>
      </c>
      <c r="E17" s="5" t="s">
        <v>16</v>
      </c>
      <c r="F17" s="5" t="s">
        <v>15</v>
      </c>
      <c r="G17" s="5" t="s">
        <v>16</v>
      </c>
    </row>
    <row r="18" spans="1:7" s="6" customFormat="1">
      <c r="A18" s="27"/>
      <c r="B18" s="25">
        <v>13</v>
      </c>
      <c r="C18" s="25"/>
      <c r="D18" s="3">
        <v>1720</v>
      </c>
      <c r="E18" s="3" t="str">
        <f t="shared" ref="E18:E24" si="0">IF($B$3=$B18,D18,"")</f>
        <v/>
      </c>
      <c r="F18" s="3">
        <v>2200</v>
      </c>
      <c r="G18" s="3" t="str">
        <f t="shared" ref="G18:G24" si="1">IF($B$3=$B18,F18,"")</f>
        <v/>
      </c>
    </row>
    <row r="19" spans="1:7">
      <c r="A19" s="27"/>
      <c r="B19" s="25">
        <v>20</v>
      </c>
      <c r="C19" s="25"/>
      <c r="D19" s="3">
        <v>1900</v>
      </c>
      <c r="E19" s="3">
        <f t="shared" si="0"/>
        <v>1900</v>
      </c>
      <c r="F19" s="3">
        <v>2440</v>
      </c>
      <c r="G19" s="3">
        <f t="shared" si="1"/>
        <v>2440</v>
      </c>
    </row>
    <row r="20" spans="1:7">
      <c r="A20" s="27"/>
      <c r="B20" s="25">
        <v>25</v>
      </c>
      <c r="C20" s="25"/>
      <c r="D20" s="3">
        <v>3660</v>
      </c>
      <c r="E20" s="3" t="str">
        <f t="shared" si="0"/>
        <v/>
      </c>
      <c r="F20" s="3">
        <v>4700</v>
      </c>
      <c r="G20" s="3" t="str">
        <f t="shared" si="1"/>
        <v/>
      </c>
    </row>
    <row r="21" spans="1:7">
      <c r="A21" s="27"/>
      <c r="B21" s="25">
        <v>40</v>
      </c>
      <c r="C21" s="25"/>
      <c r="D21" s="3">
        <v>10640</v>
      </c>
      <c r="E21" s="3" t="str">
        <f t="shared" si="0"/>
        <v/>
      </c>
      <c r="F21" s="3">
        <v>13660</v>
      </c>
      <c r="G21" s="3" t="str">
        <f t="shared" si="1"/>
        <v/>
      </c>
    </row>
    <row r="22" spans="1:7">
      <c r="A22" s="27"/>
      <c r="B22" s="25">
        <v>50</v>
      </c>
      <c r="C22" s="25"/>
      <c r="D22" s="3">
        <v>21820</v>
      </c>
      <c r="E22" s="3" t="str">
        <f t="shared" si="0"/>
        <v/>
      </c>
      <c r="F22" s="3">
        <v>28020</v>
      </c>
      <c r="G22" s="3" t="str">
        <f t="shared" si="1"/>
        <v/>
      </c>
    </row>
    <row r="23" spans="1:7">
      <c r="A23" s="27"/>
      <c r="B23" s="25">
        <v>75</v>
      </c>
      <c r="C23" s="25"/>
      <c r="D23" s="3">
        <v>46920</v>
      </c>
      <c r="E23" s="3" t="str">
        <f t="shared" si="0"/>
        <v/>
      </c>
      <c r="F23" s="3">
        <v>60250</v>
      </c>
      <c r="G23" s="3" t="str">
        <f t="shared" si="1"/>
        <v/>
      </c>
    </row>
    <row r="24" spans="1:7">
      <c r="A24" s="28"/>
      <c r="B24" s="25">
        <v>100</v>
      </c>
      <c r="C24" s="25"/>
      <c r="D24" s="3">
        <v>82120</v>
      </c>
      <c r="E24" s="3" t="str">
        <f t="shared" si="0"/>
        <v/>
      </c>
      <c r="F24" s="3">
        <v>105460</v>
      </c>
      <c r="G24" s="3" t="str">
        <f t="shared" si="1"/>
        <v/>
      </c>
    </row>
    <row r="25" spans="1:7">
      <c r="A25" s="14" t="s">
        <v>27</v>
      </c>
      <c r="B25" s="32"/>
      <c r="C25" s="33"/>
      <c r="D25" s="16"/>
      <c r="E25" s="3">
        <f>SUM(E18:E24)</f>
        <v>1900</v>
      </c>
      <c r="F25" s="16"/>
      <c r="G25" s="3">
        <f>SUM(G18:G24)</f>
        <v>2440</v>
      </c>
    </row>
    <row r="26" spans="1:7">
      <c r="A26" s="1" t="s">
        <v>24</v>
      </c>
    </row>
    <row r="27" spans="1:7">
      <c r="A27" s="26" t="s">
        <v>4</v>
      </c>
      <c r="B27" s="26" t="s">
        <v>5</v>
      </c>
      <c r="C27" s="26" t="s">
        <v>17</v>
      </c>
      <c r="D27" s="29" t="s">
        <v>13</v>
      </c>
      <c r="E27" s="30"/>
      <c r="F27" s="29" t="s">
        <v>14</v>
      </c>
      <c r="G27" s="30"/>
    </row>
    <row r="28" spans="1:7">
      <c r="A28" s="27"/>
      <c r="B28" s="28"/>
      <c r="C28" s="28"/>
      <c r="D28" s="5" t="s">
        <v>15</v>
      </c>
      <c r="E28" s="5" t="s">
        <v>16</v>
      </c>
      <c r="F28" s="5" t="s">
        <v>15</v>
      </c>
      <c r="G28" s="5" t="s">
        <v>16</v>
      </c>
    </row>
    <row r="29" spans="1:7">
      <c r="A29" s="27"/>
      <c r="B29" s="2" t="s">
        <v>7</v>
      </c>
      <c r="C29" s="4">
        <f>IF($B$4&gt;20,20,$B$4)</f>
        <v>20</v>
      </c>
      <c r="D29" s="3">
        <v>36</v>
      </c>
      <c r="E29" s="3">
        <f>$C29*D29</f>
        <v>720</v>
      </c>
      <c r="F29" s="3">
        <v>46</v>
      </c>
      <c r="G29" s="3">
        <f>$C29*F29</f>
        <v>920</v>
      </c>
    </row>
    <row r="30" spans="1:7">
      <c r="A30" s="27"/>
      <c r="B30" s="2" t="s">
        <v>6</v>
      </c>
      <c r="C30" s="4">
        <f>IF($B$4&gt;40,20,IF($B$4&gt;20,$B$4-20,0))</f>
        <v>14</v>
      </c>
      <c r="D30" s="3">
        <v>146</v>
      </c>
      <c r="E30" s="3">
        <f>$C30*D30</f>
        <v>2044</v>
      </c>
      <c r="F30" s="3">
        <v>187</v>
      </c>
      <c r="G30" s="3">
        <f>$C30*F30</f>
        <v>2618</v>
      </c>
    </row>
    <row r="31" spans="1:7">
      <c r="A31" s="27"/>
      <c r="B31" s="2" t="s">
        <v>8</v>
      </c>
      <c r="C31" s="4">
        <f>IF($B$4&gt;60,20,IF($B$4&gt;40,$B$4-40,0))</f>
        <v>0</v>
      </c>
      <c r="D31" s="3">
        <v>220</v>
      </c>
      <c r="E31" s="3">
        <f>$C31*D31</f>
        <v>0</v>
      </c>
      <c r="F31" s="3">
        <v>282</v>
      </c>
      <c r="G31" s="3">
        <f>$C31*F31</f>
        <v>0</v>
      </c>
    </row>
    <row r="32" spans="1:7">
      <c r="A32" s="28"/>
      <c r="B32" s="2" t="s">
        <v>9</v>
      </c>
      <c r="C32" s="4">
        <f>IF($B$4&gt;60,$B$4-60,0)</f>
        <v>0</v>
      </c>
      <c r="D32" s="3">
        <v>275</v>
      </c>
      <c r="E32" s="3">
        <f>$C32*D32</f>
        <v>0</v>
      </c>
      <c r="F32" s="3">
        <v>353</v>
      </c>
      <c r="G32" s="3">
        <f>$C32*F32</f>
        <v>0</v>
      </c>
    </row>
    <row r="33" spans="1:7">
      <c r="A33" s="14" t="s">
        <v>27</v>
      </c>
      <c r="B33" s="17"/>
      <c r="C33" s="17"/>
      <c r="D33" s="17"/>
      <c r="E33" s="10">
        <f>SUM(E29:E32)</f>
        <v>2764</v>
      </c>
      <c r="F33" s="17"/>
      <c r="G33" s="10">
        <f>SUM(G29:G32)</f>
        <v>3538</v>
      </c>
    </row>
  </sheetData>
  <mergeCells count="18">
    <mergeCell ref="B22:C22"/>
    <mergeCell ref="F27:G27"/>
    <mergeCell ref="A5:G6"/>
    <mergeCell ref="B23:C23"/>
    <mergeCell ref="B24:C24"/>
    <mergeCell ref="A27:A32"/>
    <mergeCell ref="B27:B28"/>
    <mergeCell ref="C27:C28"/>
    <mergeCell ref="D27:E27"/>
    <mergeCell ref="D16:E16"/>
    <mergeCell ref="F16:G16"/>
    <mergeCell ref="A16:A24"/>
    <mergeCell ref="B16:C17"/>
    <mergeCell ref="B18:C18"/>
    <mergeCell ref="B19:C19"/>
    <mergeCell ref="B20:C20"/>
    <mergeCell ref="B25:C25"/>
    <mergeCell ref="B21:C21"/>
  </mergeCells>
  <phoneticPr fontId="1"/>
  <pageMargins left="0.7" right="0.7" top="0.75" bottom="0.75" header="0.3" footer="0.3"/>
  <pageSetup paperSize="9" scale="78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矢野　光芳</dc:creator>
  <cp:lastModifiedBy>矢野　光芳</cp:lastModifiedBy>
  <cp:lastPrinted>2024-12-10T07:11:57Z</cp:lastPrinted>
  <dcterms:created xsi:type="dcterms:W3CDTF">2024-12-10T04:36:54Z</dcterms:created>
  <dcterms:modified xsi:type="dcterms:W3CDTF">2025-01-08T08:21:08Z</dcterms:modified>
</cp:coreProperties>
</file>